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使い方" state="visible" r:id="rId4"/>
    <sheet sheetId="2" name="労働保険料シミュレーター" state="visible" r:id="rId5"/>
    <sheet sheetId="3" name="年度更新差額シミュレーター" state="visible" r:id="rId6"/>
  </sheets>
  <calcPr calcId="171027"/>
</workbook>
</file>

<file path=xl/sharedStrings.xml><?xml version="1.0" encoding="utf-8"?>
<sst xmlns="http://schemas.openxmlformats.org/spreadsheetml/2006/main" count="122" uniqueCount="110">
  <si>
    <t>労働保険料計算シミュレーター（年度更新対応）</t>
  </si>
  <si>
    <t>無料・登録不要でお使いいただけます（keisan-navi.jp 配布）。</t>
  </si>
  <si>
    <t/>
  </si>
  <si>
    <t>■ シート構成</t>
  </si>
  <si>
    <t>・「使い方」……… このシート</t>
  </si>
  <si>
    <t>・「労働保険料シミュレーター」……… 業種と年間賃金総額から雇用保険料・労災保険料の事業主負担を計算するシート</t>
  </si>
  <si>
    <t>・「年度更新差額シミュレーター」……… 前年度の確定保険料と申告済概算保険料の差額、当年度の概算保険料、一般拠出金、7月10日までの納付合計を計算するシート</t>
  </si>
  <si>
    <t>■ 使い方</t>
  </si>
  <si>
    <t>1. 黄色のセル（入力欄）に業種・年間賃金総額などを入力します</t>
  </si>
  <si>
    <t>2. 業種はプルダウンから選択します（直接入力するとエラーになります）</t>
  </si>
  <si>
    <t>3. 計算結果は自動で再計算されます</t>
  </si>
  <si>
    <t>4. 雇用保険の被保険者でない人（学生アルバイト等）の賃金がある場合は、「うち雇用保険の被保険者の賃金総額」の欄に被保険者分だけを入力します（空欄は労災と同額とみなします）</t>
  </si>
  <si>
    <t>■ 年度更新の計算ルール（厚生労働省「年度更新よくある質問」「労働保険の年度更新とは」）</t>
  </si>
  <si>
    <t>・前年度の確定保険料は令和7年度の雇用保険料率、当年度の概算保険料は令和8年度の雇用保険料率で計算します</t>
  </si>
  <si>
    <t>・賃金総額の1,000円未満は切り捨てます</t>
  </si>
  <si>
    <t>・当年度の概算保険料は、見込額が前年度の賃金総額の2分の1以上2倍以下なら、前年度の賃金総額をそのまま使います（労災・雇用それぞれ。使った額は B21・B22 に表示）</t>
  </si>
  <si>
    <t>・労災と雇用保険の算定基礎額（1,000円未満を切り捨てた額）が同額の場合は、別々に切り捨てず、合計の料率を乗じてから1円未満を切り捨てます</t>
  </si>
  <si>
    <t>・雇用保険の被保険者でない人の賃金がある場合は、労災と雇用を区別してそれぞれ算定し、合計します</t>
  </si>
  <si>
    <t>・一般拠出金は、労災保険の算定基礎額に1,000分の0.02を乗じます（1,000万円なら200円）</t>
  </si>
  <si>
    <t>・延納（分割納付）できる基準は、概算保険料40万円以上（労災・雇用の一方のみ加入なら20万円以上）です。事務組合に委託している場合などは別の条件があります</t>
  </si>
  <si>
    <t>・園芸サービス、牛馬の育成、酪農、養鶏、養豚、内水面養殖および特定の船員を雇用する事業については一般の事業の率が適用されます。</t>
  </si>
  <si>
    <t>■ 計算根拠（すべて公的機関の一次情報に基づく）</t>
  </si>
  <si>
    <t>・雇用保険料率（令和8年度・2026年4月1日〜2027年3月31日）</t>
  </si>
  <si>
    <t xml:space="preserve">　出典: 厚生労働省「令和8（2026）年度 雇用保険料率のご案内」（LL080312保01） https://www.mhlw.go.jp/content/001692566.pdf（2026-09-17確認）</t>
  </si>
  <si>
    <t xml:space="preserve">　一般の事業: 事業主0.85%・労働者0.50%（合計1.35%）</t>
  </si>
  <si>
    <t xml:space="preserve">　農林水産・清酒製造の事業: 事業主0.95%・労働者0.60%（合計1.55%）</t>
  </si>
  <si>
    <t xml:space="preserve">　建設の事業: 事業主1.05%・労働者0.60%（合計1.65%）</t>
  </si>
  <si>
    <t>・労災保険率（令和6年4月1日施行・令和8年度も変更なし）</t>
  </si>
  <si>
    <t xml:space="preserve">　出典: 厚生労働省「労災保険率表（令和6年度〜）」 https://www.mhlw.go.jp/content/rousaihokenritu_r05.pdf（2026-09-17確認）</t>
  </si>
  <si>
    <t xml:space="preserve">　事務所・情報サービス・その他の各種事業: 0.30%</t>
  </si>
  <si>
    <t xml:space="preserve">　金融業・保険業・不動産業: 0.25%</t>
  </si>
  <si>
    <t xml:space="preserve">　卸売業: 0.30%</t>
  </si>
  <si>
    <t xml:space="preserve">　小売業: 0.30%</t>
  </si>
  <si>
    <t xml:space="preserve">　飲食店・宿泊業: 0.30%</t>
  </si>
  <si>
    <t xml:space="preserve">　その他の製造業: 0.60%</t>
  </si>
  <si>
    <t xml:space="preserve">　食料品製造業: 0.55%</t>
  </si>
  <si>
    <t xml:space="preserve">　建設業・建築事業: 0.95%</t>
  </si>
  <si>
    <t xml:space="preserve">　運輸業・旅客運送（バス・タクシー等）: 0.40%</t>
  </si>
  <si>
    <t xml:space="preserve">　運輸業・貨物運送（トラック等）: 0.85%</t>
  </si>
  <si>
    <t xml:space="preserve">　医療・社会福祉・介護・教育: 0.30%</t>
  </si>
  <si>
    <t xml:space="preserve">　その他の各種事業: 0.30%</t>
  </si>
  <si>
    <t xml:space="preserve">　※ 建設業は工事内容により6/1,000〜34/1,000（0.6%〜3.4%）、運輸業は港湾荷役等で</t>
  </si>
  <si>
    <t xml:space="preserve">　　最大12/1,000（1.2%）まで幅があります。正確な料率は貴社の労働保険番号にひもづく</t>
  </si>
  <si>
    <t xml:space="preserve">　　業種区分（労働局から通知）でご確認ください。</t>
  </si>
  <si>
    <t xml:space="preserve">　全54業種の一覧: https://keisan-navi.jp/shakai-hoken/roudou-hoken/</t>
  </si>
  <si>
    <t>■ 2026-09-17是正について</t>
  </si>
  <si>
    <t>・労災保険率の代表値のうち、条文と食い違っていた区分を是正しました。</t>
  </si>
  <si>
    <t xml:space="preserve">　介護・福祉 0.8% → 0.30%（労災保険率表では「94 その他の各種事業」＝3/1,000）</t>
  </si>
  <si>
    <t xml:space="preserve">　その他 0.5% → 0.30%（同上）</t>
  </si>
  <si>
    <t xml:space="preserve">　運輸業・貨物運送 0.4% → 0.85%（「72 貨物取扱事業」＝8.5/1,000。</t>
  </si>
  <si>
    <t xml:space="preserve">　　0.4%は旅客を運ぶ「71 交通運輸事業」の率でした）</t>
  </si>
  <si>
    <t xml:space="preserve">　「事務・金融・保険」を分割（事務所は0.30%、金融・保険・不動産は0.25%）</t>
  </si>
  <si>
    <t>・以後、料率はサイト本文と同じ1つのデータから生成しています。</t>
  </si>
  <si>
    <t>■ 2026-10 是正について（年度更新差額シミュレーター）</t>
  </si>
  <si>
    <t>・前年度の確定保険料に当年度（令和8年度）の雇用保険料率を使っていた誤りを、令和7年度の料率に是正しました</t>
  </si>
  <si>
    <t>・端数処理を、保険ごとの四捨五入から「賃金総額1,000円未満切り捨て→合計料率を乗じて1円未満切り捨て」に是正しました</t>
  </si>
  <si>
    <t>・納付合計に一般拠出金を加え、雇用保険の被保険者でない人の賃金を別に入力できるようにしました</t>
  </si>
  <si>
    <t>・概算保険料に、見込額が前年度の1/2以上2倍以下なら前年度の賃金総額を使う決まりを入れました。合計の料率で計算するかどうかを、1,000円未満を切り捨てた後の額で判定するようにしました</t>
  </si>
  <si>
    <t>■ 2026-10-12 是正について（年度更新差額シミュレーター）</t>
  </si>
  <si>
    <t>・前年度の超過分が当年度の概算保険料を上回るとき、残りを一般拠出金にも充当するようにしました（申告書の「充当意思」欄が「3」の場合）。以前は一般拠出金を常に全額足していました</t>
  </si>
  <si>
    <t>■ 注意事項</t>
  </si>
  <si>
    <t>・本シートは概算計算用です。実際の保険料は賃金の増減・雇用保険の加入/除外者の有無・</t>
  </si>
  <si>
    <t xml:space="preserve">　メリット制の適用等により異なります。</t>
  </si>
  <si>
    <t>最終更新日: 2026-10-12</t>
  </si>
  <si>
    <t>提供元: 計算ナビ（https://keisan-navi.jp/rodo/rodohoken/excel/）</t>
  </si>
  <si>
    <t>労働保険料シミュレーター（雇用保険料＋労災保険料）</t>
  </si>
  <si>
    <t>① 業種を選択してください</t>
  </si>
  <si>
    <t>雇用保険の事業種別</t>
  </si>
  <si>
    <t>一般事業</t>
  </si>
  <si>
    <t>具体的な業種（労災保険料率）</t>
  </si>
  <si>
    <t>事務所・情報サービス・その他の各種事業</t>
  </si>
  <si>
    <t>年間賃金総額（万円・労災保険の対象＝全従業員分）</t>
  </si>
  <si>
    <t>全従業員の基本給・残業代・賞与・各種手当の合計額。退職金・出張旅費は含めません。</t>
  </si>
  <si>
    <t>従業員数（人）</t>
  </si>
  <si>
    <t>うち雇用保険の被保険者の賃金総額（万円・空欄は上と同額）</t>
  </si>
  <si>
    <t>学生アルバイトなど雇用保険の被保険者でない人の賃金がある場合だけ入力します。雇用保険料はこの額に、労災保険料は上の額に率を掛けます。</t>
  </si>
  <si>
    <t>計算結果</t>
  </si>
  <si>
    <t>雇用保険料（事業主負担）</t>
  </si>
  <si>
    <t>出典: 厚生労働省「雇用保険料率について」（令和8年度）</t>
  </si>
  <si>
    <t>雇用保険料（労働者負担）</t>
  </si>
  <si>
    <t>労災保険料（全額事業主負担）</t>
  </si>
  <si>
    <t>出典: 厚生労働省「労災保険率表」（業種別代表値・令和8年度も変更なし）</t>
  </si>
  <si>
    <t>合計保険料（事業主負担）</t>
  </si>
  <si>
    <t>年間の費用の目安です（円未満は四捨五入）。年度更新で申告する保険料は、端数処理が異なるため「年度更新差額シミュレーター」で計算してください。</t>
  </si>
  <si>
    <t>1人あたり月額目安</t>
  </si>
  <si>
    <t>年度更新差額シミュレーター（確定保険料と概算保険料の差額）</t>
  </si>
  <si>
    <t>① 前年度の確定精算</t>
  </si>
  <si>
    <t>前年度 申告済概算保険料（円）</t>
  </si>
  <si>
    <t>前年度の雇用保険 事業種別</t>
  </si>
  <si>
    <t>前年度の業種（労災保険料率）</t>
  </si>
  <si>
    <t>前年度 実際の年間賃金総額（万円・労災保険の対象＝全労働者分）</t>
  </si>
  <si>
    <t>雇用保険の被保険者でない人（学生アルバイト等）の賃金があるときだけ入力します。労災と雇用を別々に算定して合計します。</t>
  </si>
  <si>
    <t>② 当年度の概算（見込み）</t>
  </si>
  <si>
    <t>当年度の雇用保険 事業種別</t>
  </si>
  <si>
    <t>当年度の業種（労災保険料率）</t>
  </si>
  <si>
    <t>当年度 見込み年間賃金総額（万円・労災保険の対象＝全労働者分）</t>
  </si>
  <si>
    <t>前年度の賃金総額の2分の1以上2倍以下なら、概算には前年度の額を使います（B21・B22）。</t>
  </si>
  <si>
    <t>うち雇用保険の被保険者の見込み賃金総額（万円・空欄は上と同額）</t>
  </si>
  <si>
    <t>前年度 確定保険料（令和7年度の料率）</t>
  </si>
  <si>
    <t>出典: 厚生労働省「雇用保険料率のご案内」（令和7・8年度）・「労災保険率表」。賃金総額の1,000円未満を切り捨て、労災と雇用が同額なら合計の料率を乗じて1円未満を切り捨てます。</t>
  </si>
  <si>
    <t>申告済概算との差額（プラス=追加納付）</t>
  </si>
  <si>
    <t>当年度 概算保険料（令和8年度の料率）</t>
  </si>
  <si>
    <t>7月10日までの納付合計（一般拠出金を含む）</t>
  </si>
  <si>
    <t>納付期限は毎年7月10日（延納の場合は第1期分）。土日祝の場合は翌開庁日。確定保険料が申告済の概算保険料を下回る場合は、超過分を当年度の概算保険料、次に一般拠出金に充当する前提（申告書の「充当意思」欄が「3」）で計算しています。それでも余る分は還付請求の対象です。</t>
  </si>
  <si>
    <t>延納（分割）可否</t>
  </si>
  <si>
    <t>労災・雇用の両保険が成立している事業の基準（概算保険料40万円以上）。どちらか一方だけなら20万円以上、事務組合に委託している場合は別の条件があります。</t>
  </si>
  <si>
    <t>一般拠出金（前年度の労災賃金総額 × 0.02/1,000）</t>
  </si>
  <si>
    <t>概算に使う賃金総額・労災（円・1,000円未満切捨て）</t>
  </si>
  <si>
    <t>見込額が前年度の賃金総額の2分の1以上2倍以下なら、前年度の賃金総額をそのまま使います（労災・雇用それぞれ。厚生労働省「労働保険の年度更新とは」）。</t>
  </si>
  <si>
    <t>概算に使う賃金総額・雇用（円・1,000円未満切捨て）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</si>
</sst>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円&quot;"/>
  </numFmts>
  <fonts count="10" x14ac:knownFonts="1">
    <font>
      <color theme="1"/>
      <family val="2"/>
      <scheme val="minor"/>
      <sz val="11"/>
      <name val="Calibri"/>
    </font>
    <font>
      <b/>
      <color rgb="FF111827"/>
      <sz val="16"/>
    </font>
    <font>
      <b/>
    </font>
    <font>
      <b/>
      <color rgb="FF111827"/>
      <sz val="13"/>
    </font>
    <font>
      <color rgb="FF334155"/>
    </font>
    <font>
      <b/>
      <color rgb="FF1D4ED8"/>
    </font>
    <font>
      <i/>
      <color rgb="FF64748B"/>
      <sz val="9"/>
    </font>
    <font>
      <b/>
      <sz val="12"/>
    </font>
    <font>
      <color rgb="FF1E293B"/>
      <sz val="11"/>
    </font>
    <font>
      <b/>
      <color rgb="FF166534"/>
      <sz val="13"/>
    </font>
  </fonts>
  <fills count="4">
    <fill>
      <patternFill patternType="none"/>
    </fill>
    <fill>
      <patternFill patternType="gray125"/>
    </fill>
    <fill>
      <patternFill patternType="solid">
        <fgColor rgb="FFFFF3C4"/>
      </patternFill>
    </fill>
    <fill>
      <patternFill patternType="solid">
        <fgColor rgb="FFEFF6FF"/>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8">
    <xf numFmtId="0" fontId="0" fillId="0" borderId="0" xfId="0"/>
    <xf numFmtId="0" fontId="1" fillId="0" borderId="0" xfId="0" applyFont="1"/>
    <xf numFmtId="0" fontId="0" fillId="0" borderId="0" xfId="0" applyAlignment="1">
      <alignment vertical="top" wrapText="1"/>
    </xf>
    <xf numFmtId="0" fontId="2" fillId="0" borderId="0" xfId="0" applyFont="1" applyAlignment="1">
      <alignment vertical="top" wrapText="1"/>
    </xf>
    <xf numFmtId="0" fontId="3" fillId="0" borderId="0" xfId="0" applyFont="1"/>
    <xf numFmtId="0" fontId="2" fillId="0" borderId="0" xfId="0" applyFont="1"/>
    <xf numFmtId="0" fontId="4" fillId="0" borderId="0" xfId="0" applyFont="1" applyAlignment="1">
      <alignment horizontal="left" vertical="center" wrapText="1"/>
    </xf>
    <xf numFmtId="0" fontId="5" fillId="2" borderId="1" xfId="0" applyFont="1" applyFill="1" applyBorder="1" applyAlignment="1">
      <alignment horizontal="right" vertical="center"/>
    </xf>
    <xf numFmtId="3" fontId="5" fillId="2" borderId="1" xfId="0" applyNumberFormat="1" applyFont="1" applyFill="1" applyBorder="1" applyAlignment="1">
      <alignment horizontal="right" vertical="center"/>
    </xf>
    <xf numFmtId="0" fontId="6" fillId="0" borderId="0" xfId="0" applyFont="1" applyAlignment="1">
      <alignment wrapText="1"/>
    </xf>
    <xf numFmtId="1" fontId="5" fillId="2" borderId="1" xfId="0" applyNumberFormat="1" applyFont="1" applyFill="1" applyBorder="1" applyAlignment="1">
      <alignment horizontal="right" vertical="center"/>
    </xf>
    <xf numFmtId="0" fontId="7" fillId="0" borderId="0" xfId="0" applyFont="1"/>
    <xf numFmtId="0" fontId="7" fillId="3" borderId="0" xfId="0" applyFont="1" applyFill="1"/>
    <xf numFmtId="164" fontId="8" fillId="3" borderId="1" xfId="0" applyNumberFormat="1" applyFont="1" applyFill="1" applyBorder="1" applyAlignment="1">
      <alignment horizontal="right" vertical="center"/>
    </xf>
    <xf numFmtId="0" fontId="6" fillId="0" borderId="0" xfId="0" applyFont="1"/>
    <xf numFmtId="164" fontId="9" fillId="3" borderId="1" xfId="0" applyNumberFormat="1" applyFont="1" applyFill="1" applyBorder="1" applyAlignment="1">
      <alignment horizontal="right" vertical="center"/>
    </xf>
    <xf numFmtId="164" fontId="5" fillId="2" borderId="1" xfId="0" applyNumberFormat="1" applyFont="1" applyFill="1" applyBorder="1" applyAlignment="1">
      <alignment horizontal="right" vertical="center"/>
    </xf>
    <xf numFmtId="0" fontId="8" fillId="3" borderId="1" xfId="0"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72"/>
  <sheetViews>
    <sheetView workbookViewId="0" showGridLines="0">
      <pane topLeftCell="A1" activePane="bottomLeft" state="frozen"/>
      <selection pane="bottomLeft"/>
    </sheetView>
  </sheetViews>
  <sheetFormatPr defaultRowHeight="20" outlineLevelRow="0" outlineLevelCol="0" x14ac:dyDescent="55" customHeight="1"/>
  <cols>
    <col min="1" max="1" width="4" customWidth="1"/>
    <col min="2" max="2" width="94" customWidth="1"/>
  </cols>
  <sheetData>
    <row r="1" spans="2:2" s="1" customFormat="1" x14ac:dyDescent="0.25">
      <c r="B1" s="1" t="s">
        <v>0</v>
      </c>
    </row>
    <row r="3" spans="2:2" x14ac:dyDescent="0.25">
      <c r="B3" s="2" t="s">
        <v>1</v>
      </c>
    </row>
    <row r="4" spans="2:2" x14ac:dyDescent="0.25">
      <c r="B4" s="2" t="s">
        <v>2</v>
      </c>
    </row>
    <row r="5" spans="2:2" x14ac:dyDescent="0.25">
      <c r="B5" s="3" t="s">
        <v>3</v>
      </c>
    </row>
    <row r="6" spans="2:2" x14ac:dyDescent="0.25">
      <c r="B6" s="2" t="s">
        <v>4</v>
      </c>
    </row>
    <row r="7" spans="2:2" x14ac:dyDescent="0.25">
      <c r="B7" s="2" t="s">
        <v>5</v>
      </c>
    </row>
    <row r="8" spans="2:2" x14ac:dyDescent="0.25">
      <c r="B8" s="2" t="s">
        <v>6</v>
      </c>
    </row>
    <row r="9" spans="2:2" x14ac:dyDescent="0.25">
      <c r="B9" s="2" t="s">
        <v>2</v>
      </c>
    </row>
    <row r="10" spans="2:2" x14ac:dyDescent="0.25">
      <c r="B10" s="3" t="s">
        <v>7</v>
      </c>
    </row>
    <row r="11" spans="2:2" x14ac:dyDescent="0.25">
      <c r="B11" s="2" t="s">
        <v>8</v>
      </c>
    </row>
    <row r="12" spans="2:2" x14ac:dyDescent="0.25">
      <c r="B12" s="2" t="s">
        <v>9</v>
      </c>
    </row>
    <row r="13" spans="2:2" x14ac:dyDescent="0.25">
      <c r="B13" s="2" t="s">
        <v>10</v>
      </c>
    </row>
    <row r="14" spans="2:2" x14ac:dyDescent="0.25">
      <c r="B14" s="2" t="s">
        <v>11</v>
      </c>
    </row>
    <row r="15" spans="2:2" x14ac:dyDescent="0.25">
      <c r="B15" s="2" t="s">
        <v>2</v>
      </c>
    </row>
    <row r="16" spans="2:2" x14ac:dyDescent="0.25">
      <c r="B16" s="3" t="s">
        <v>12</v>
      </c>
    </row>
    <row r="17" spans="2:2" x14ac:dyDescent="0.25">
      <c r="B17" s="2" t="s">
        <v>13</v>
      </c>
    </row>
    <row r="18" spans="2:2" x14ac:dyDescent="0.25">
      <c r="B18" s="2" t="s">
        <v>14</v>
      </c>
    </row>
    <row r="19" spans="2:2" x14ac:dyDescent="0.25">
      <c r="B19" s="2" t="s">
        <v>15</v>
      </c>
    </row>
    <row r="20" spans="2:2" x14ac:dyDescent="0.25">
      <c r="B20" s="2" t="s">
        <v>16</v>
      </c>
    </row>
    <row r="21" spans="2:2" x14ac:dyDescent="0.25">
      <c r="B21" s="2" t="s">
        <v>17</v>
      </c>
    </row>
    <row r="22" spans="2:2" x14ac:dyDescent="0.25">
      <c r="B22" s="2" t="s">
        <v>18</v>
      </c>
    </row>
    <row r="23" spans="2:2" x14ac:dyDescent="0.25">
      <c r="B23" s="2" t="s">
        <v>19</v>
      </c>
    </row>
    <row r="24" spans="2:2" x14ac:dyDescent="0.25">
      <c r="B24" s="2" t="s">
        <v>20</v>
      </c>
    </row>
    <row r="25" spans="2:2" x14ac:dyDescent="0.25">
      <c r="B25" s="2" t="s">
        <v>2</v>
      </c>
    </row>
    <row r="26" spans="2:2" x14ac:dyDescent="0.25">
      <c r="B26" s="3" t="s">
        <v>21</v>
      </c>
    </row>
    <row r="27" spans="2:2" x14ac:dyDescent="0.25">
      <c r="B27" s="2" t="s">
        <v>22</v>
      </c>
    </row>
    <row r="28" spans="2:2" x14ac:dyDescent="0.25">
      <c r="B28" s="2" t="s">
        <v>23</v>
      </c>
    </row>
    <row r="29" spans="2:2" x14ac:dyDescent="0.25">
      <c r="B29" s="2" t="s">
        <v>24</v>
      </c>
    </row>
    <row r="30" spans="2:2" x14ac:dyDescent="0.25">
      <c r="B30" s="2" t="s">
        <v>25</v>
      </c>
    </row>
    <row r="31" spans="2:2" x14ac:dyDescent="0.25">
      <c r="B31" s="2" t="s">
        <v>26</v>
      </c>
    </row>
    <row r="32" spans="2:2" x14ac:dyDescent="0.25">
      <c r="B32" s="2" t="s">
        <v>27</v>
      </c>
    </row>
    <row r="33" spans="2:2" x14ac:dyDescent="0.25">
      <c r="B33" s="2" t="s">
        <v>28</v>
      </c>
    </row>
    <row r="34" spans="2:2" x14ac:dyDescent="0.25">
      <c r="B34" s="2" t="s">
        <v>29</v>
      </c>
    </row>
    <row r="35" spans="2:2" x14ac:dyDescent="0.25">
      <c r="B35" s="2" t="s">
        <v>30</v>
      </c>
    </row>
    <row r="36" spans="2:2" x14ac:dyDescent="0.25">
      <c r="B36" s="2" t="s">
        <v>31</v>
      </c>
    </row>
    <row r="37" spans="2:2" x14ac:dyDescent="0.25">
      <c r="B37" s="2" t="s">
        <v>32</v>
      </c>
    </row>
    <row r="38" spans="2:2" x14ac:dyDescent="0.25">
      <c r="B38" s="2" t="s">
        <v>33</v>
      </c>
    </row>
    <row r="39" spans="2:2" x14ac:dyDescent="0.25">
      <c r="B39" s="2" t="s">
        <v>34</v>
      </c>
    </row>
    <row r="40" spans="2:2" x14ac:dyDescent="0.25">
      <c r="B40" s="2" t="s">
        <v>35</v>
      </c>
    </row>
    <row r="41" spans="2:2" x14ac:dyDescent="0.25">
      <c r="B41" s="2" t="s">
        <v>36</v>
      </c>
    </row>
    <row r="42" spans="2:2" x14ac:dyDescent="0.25">
      <c r="B42" s="2" t="s">
        <v>37</v>
      </c>
    </row>
    <row r="43" spans="2:2" x14ac:dyDescent="0.25">
      <c r="B43" s="2" t="s">
        <v>38</v>
      </c>
    </row>
    <row r="44" spans="2:2" x14ac:dyDescent="0.25">
      <c r="B44" s="2" t="s">
        <v>39</v>
      </c>
    </row>
    <row r="45" spans="2:2" x14ac:dyDescent="0.25">
      <c r="B45" s="2" t="s">
        <v>40</v>
      </c>
    </row>
    <row r="46" spans="2:2" x14ac:dyDescent="0.25">
      <c r="B46" s="2" t="s">
        <v>41</v>
      </c>
    </row>
    <row r="47" spans="2:2" x14ac:dyDescent="0.25">
      <c r="B47" s="2" t="s">
        <v>42</v>
      </c>
    </row>
    <row r="48" spans="2:2" x14ac:dyDescent="0.25">
      <c r="B48" s="2" t="s">
        <v>43</v>
      </c>
    </row>
    <row r="49" spans="2:2" x14ac:dyDescent="0.25">
      <c r="B49" s="2" t="s">
        <v>44</v>
      </c>
    </row>
    <row r="50" spans="2:2" x14ac:dyDescent="0.25">
      <c r="B50" s="2" t="s">
        <v>2</v>
      </c>
    </row>
    <row r="51" spans="2:2" x14ac:dyDescent="0.25">
      <c r="B51" s="3" t="s">
        <v>45</v>
      </c>
    </row>
    <row r="52" spans="2:2" x14ac:dyDescent="0.25">
      <c r="B52" s="2" t="s">
        <v>46</v>
      </c>
    </row>
    <row r="53" spans="2:2" x14ac:dyDescent="0.25">
      <c r="B53" s="2" t="s">
        <v>47</v>
      </c>
    </row>
    <row r="54" spans="2:2" x14ac:dyDescent="0.25">
      <c r="B54" s="2" t="s">
        <v>48</v>
      </c>
    </row>
    <row r="55" spans="2:2" x14ac:dyDescent="0.25">
      <c r="B55" s="2" t="s">
        <v>49</v>
      </c>
    </row>
    <row r="56" spans="2:2" x14ac:dyDescent="0.25">
      <c r="B56" s="2" t="s">
        <v>50</v>
      </c>
    </row>
    <row r="57" spans="2:2" x14ac:dyDescent="0.25">
      <c r="B57" s="2" t="s">
        <v>51</v>
      </c>
    </row>
    <row r="58" spans="2:2" x14ac:dyDescent="0.25">
      <c r="B58" s="2" t="s">
        <v>52</v>
      </c>
    </row>
    <row r="59" spans="2:2" x14ac:dyDescent="0.25">
      <c r="B59" s="3" t="s">
        <v>53</v>
      </c>
    </row>
    <row r="60" spans="2:2" x14ac:dyDescent="0.25">
      <c r="B60" s="2" t="s">
        <v>54</v>
      </c>
    </row>
    <row r="61" spans="2:2" x14ac:dyDescent="0.25">
      <c r="B61" s="2" t="s">
        <v>55</v>
      </c>
    </row>
    <row r="62" spans="2:2" x14ac:dyDescent="0.25">
      <c r="B62" s="2" t="s">
        <v>56</v>
      </c>
    </row>
    <row r="63" spans="2:2" x14ac:dyDescent="0.25">
      <c r="B63" s="2" t="s">
        <v>57</v>
      </c>
    </row>
    <row r="64" spans="2:2" x14ac:dyDescent="0.25">
      <c r="B64" s="3" t="s">
        <v>58</v>
      </c>
    </row>
    <row r="65" spans="2:2" x14ac:dyDescent="0.25">
      <c r="B65" s="2" t="s">
        <v>59</v>
      </c>
    </row>
    <row r="66" spans="2:2" x14ac:dyDescent="0.25">
      <c r="B66" s="2" t="s">
        <v>2</v>
      </c>
    </row>
    <row r="67" spans="2:2" x14ac:dyDescent="0.25">
      <c r="B67" s="3" t="s">
        <v>60</v>
      </c>
    </row>
    <row r="68" spans="2:2" x14ac:dyDescent="0.25">
      <c r="B68" s="2" t="s">
        <v>61</v>
      </c>
    </row>
    <row r="69" spans="2:2" x14ac:dyDescent="0.25">
      <c r="B69" s="2" t="s">
        <v>62</v>
      </c>
    </row>
    <row r="70" spans="2:2" x14ac:dyDescent="0.25">
      <c r="B70" s="2" t="s">
        <v>2</v>
      </c>
    </row>
    <row r="71" spans="2:2" x14ac:dyDescent="0.25">
      <c r="B71" s="2" t="s">
        <v>63</v>
      </c>
    </row>
    <row r="72" spans="2:2" x14ac:dyDescent="0.25">
      <c r="B72"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owGridLines="0">
      <pane topLeftCell="A1" activePane="bottomLeft" state="frozen"/>
      <selection pane="bottomLeft"/>
    </sheetView>
  </sheetViews>
  <sheetFormatPr defaultRowHeight="20" outlineLevelRow="0" outlineLevelCol="0" x14ac:dyDescent="55" customHeight="1"/>
  <cols>
    <col min="1" max="1" width="32" customWidth="1"/>
    <col min="2" max="2" width="20" customWidth="1"/>
    <col min="3" max="3" width="42" customWidth="1"/>
  </cols>
  <sheetData>
    <row r="1" spans="1:1" s="4" customFormat="1" x14ac:dyDescent="0.25">
      <c r="A1" s="4" t="s">
        <v>65</v>
      </c>
    </row>
    <row r="3" spans="1:1" x14ac:dyDescent="0.25">
      <c r="A3" s="5" t="s">
        <v>66</v>
      </c>
    </row>
    <row r="4" spans="1:2" x14ac:dyDescent="0.25">
      <c r="A4" s="6" t="s">
        <v>67</v>
      </c>
      <c r="B4" s="7" t="s">
        <v>68</v>
      </c>
    </row>
    <row r="5" spans="1:2" x14ac:dyDescent="0.25">
      <c r="A5" s="6" t="s">
        <v>69</v>
      </c>
      <c r="B5" s="7" t="s">
        <v>70</v>
      </c>
    </row>
    <row r="7" spans="1:3" x14ac:dyDescent="0.25">
      <c r="A7" s="6" t="s">
        <v>71</v>
      </c>
      <c r="B7" s="8">
        <v>3000</v>
      </c>
      <c r="C7" s="9" t="s">
        <v>72</v>
      </c>
    </row>
    <row r="8" spans="1:2" x14ac:dyDescent="0.25">
      <c r="A8" s="6" t="s">
        <v>73</v>
      </c>
      <c r="B8" s="10">
        <v>10</v>
      </c>
    </row>
    <row r="9" spans="1:3" x14ac:dyDescent="0.25">
      <c r="A9" s="6" t="s">
        <v>74</v>
      </c>
      <c r="B9" s="8"/>
      <c r="C9" s="9" t="s">
        <v>75</v>
      </c>
    </row>
    <row r="10" spans="1:2" s="11" customFormat="1" x14ac:dyDescent="0.25">
      <c r="A10" s="12" t="s">
        <v>76</v>
      </c>
      <c r="B10" s="12"/>
    </row>
    <row r="11" spans="1:3" x14ac:dyDescent="0.25">
      <c r="A11" s="6" t="s">
        <v>77</v>
      </c>
      <c r="B11" s="13">
        <f>ROUND(IF(B9="",B7,B9)*10000*(IF(B4="一般事業",0.0085,IF(B4="農林水産業",0.0095,IF(B4="清酒製造業",0.0095,0.0105)))),0)</f>
      </c>
      <c r="C11" s="14" t="s">
        <v>78</v>
      </c>
    </row>
    <row r="12" spans="1:2" x14ac:dyDescent="0.25">
      <c r="A12" s="6" t="s">
        <v>79</v>
      </c>
      <c r="B12" s="13">
        <f>ROUND(IF(B9="",B7,B9)*10000*(IF(B4="一般事業",0.005,IF(B4="農林水産業",0.006,IF(B4="清酒製造業",0.006,0.006)))),0)</f>
      </c>
    </row>
    <row r="13" spans="1:3" x14ac:dyDescent="0.25">
      <c r="A13" s="6" t="s">
        <v>80</v>
      </c>
      <c r="B13" s="13">
        <f>ROUND(B7*10000*(IF(B5="事務所・情報サービス・その他の各種事業",0.003,IF(B5="金融業・保険業・不動産業",0.0025,IF(B5="卸売業",0.003,IF(B5="小売業",0.003,IF(B5="飲食店・宿泊業",0.003,IF(B5="その他の製造業",0.006,IF(B5="食料品製造業",0.0055,IF(B5="建設業・建築事業",0.0095,IF(B5="運輸業・旅客運送（バス・タクシー等）",0.004,IF(B5="運輸業・貨物運送（トラック等）",0.0085,IF(B5="医療・社会福祉・介護・教育",0.003,0.003)))))))))))),0)</f>
      </c>
      <c r="C13" s="14" t="s">
        <v>81</v>
      </c>
    </row>
    <row r="14" spans="1:3" x14ac:dyDescent="0.25">
      <c r="A14" s="6" t="s">
        <v>82</v>
      </c>
      <c r="B14" s="15">
        <f>B11+B13</f>
      </c>
      <c r="C14" s="9" t="s">
        <v>83</v>
      </c>
    </row>
    <row r="15" spans="1:2" x14ac:dyDescent="0.25">
      <c r="A15" s="6" t="s">
        <v>84</v>
      </c>
      <c r="B15" s="13">
        <f>IF(B8&gt;0,ROUND(B14/B8/12,0),0)</f>
      </c>
    </row>
  </sheetData>
  <dataValidations count="2">
    <dataValidation type="list" showErrorMessage="1" errorTitle="入力エラー" error="次のいずれかを選択してください: 一般事業 / 農林水産業 / 清酒製造業 / 建設業" sqref="B4">
      <formula1>"一般事業,農林水産業,清酒製造業,建設業"</formula1>
    </dataValidation>
    <dataValidation type="list" showErrorMessage="1" errorTitle="入力エラー" error="次のいずれかを選択してください: 事務所・情報サービス・その他の各種事業 / 金融業・保険業・不動産業 / 卸売業 / 小売業 / 飲食店・宿泊業 / その他の製造業 / 食料品製造業 / 建設業・建築事業 / 運輸業・旅客運送（バス・タクシー等） / 運輸業・貨物運送（トラック等） / 医療・社会福祉・介護・教育 / その他の各種事業" sqref="B5">
      <formula1>"事務所・情報サービス・その他の各種事業,金融業・保険業・不動産業,卸売業,小売業,飲食店・宿泊業,その他の製造業,食料品製造業,建設業・建築事業,運輸業・旅客運送（バス・タクシー等）,運輸業・貨物運送（トラック等）,医療・社会福祉・介護・教育,その他の各種事業"</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owGridLines="0">
      <pane topLeftCell="A1" activePane="bottomLeft" state="frozen"/>
      <selection pane="bottomLeft"/>
    </sheetView>
  </sheetViews>
  <sheetFormatPr defaultRowHeight="20" outlineLevelRow="0" outlineLevelCol="0" x14ac:dyDescent="55" customHeight="1"/>
  <cols>
    <col min="1" max="1" width="34" customWidth="1"/>
    <col min="2" max="2" width="22" customWidth="1"/>
    <col min="3" max="3" width="40" customWidth="1"/>
  </cols>
  <sheetData>
    <row r="1" spans="1:1" s="4" customFormat="1" x14ac:dyDescent="0.25">
      <c r="A1" s="4" t="s">
        <v>85</v>
      </c>
    </row>
    <row r="3" spans="1:1" x14ac:dyDescent="0.25">
      <c r="A3" s="5" t="s">
        <v>86</v>
      </c>
    </row>
    <row r="4" spans="1:2" x14ac:dyDescent="0.25">
      <c r="A4" s="6" t="s">
        <v>87</v>
      </c>
      <c r="B4" s="16">
        <v>300000</v>
      </c>
    </row>
    <row r="5" spans="1:2" x14ac:dyDescent="0.25">
      <c r="A5" s="6" t="s">
        <v>88</v>
      </c>
      <c r="B5" s="7" t="s">
        <v>68</v>
      </c>
    </row>
    <row r="6" spans="1:2" x14ac:dyDescent="0.25">
      <c r="A6" s="6" t="s">
        <v>89</v>
      </c>
      <c r="B6" s="7" t="s">
        <v>70</v>
      </c>
    </row>
    <row r="7" spans="1:2" x14ac:dyDescent="0.25">
      <c r="A7" s="6" t="s">
        <v>90</v>
      </c>
      <c r="B7" s="8">
        <v>3000</v>
      </c>
    </row>
    <row r="8" spans="1:3" x14ac:dyDescent="0.25">
      <c r="A8" s="6" t="s">
        <v>74</v>
      </c>
      <c r="B8" s="8"/>
      <c r="C8" s="9" t="s">
        <v>91</v>
      </c>
    </row>
    <row r="9" spans="1:1" x14ac:dyDescent="0.25">
      <c r="A9" s="5" t="s">
        <v>92</v>
      </c>
    </row>
    <row r="10" spans="1:2" x14ac:dyDescent="0.25">
      <c r="A10" s="6" t="s">
        <v>93</v>
      </c>
      <c r="B10" s="7" t="s">
        <v>68</v>
      </c>
    </row>
    <row r="11" spans="1:2" x14ac:dyDescent="0.25">
      <c r="A11" s="6" t="s">
        <v>94</v>
      </c>
      <c r="B11" s="7" t="s">
        <v>70</v>
      </c>
    </row>
    <row r="12" spans="1:3" x14ac:dyDescent="0.25">
      <c r="A12" s="6" t="s">
        <v>95</v>
      </c>
      <c r="B12" s="8">
        <v>3000</v>
      </c>
      <c r="C12" s="9" t="s">
        <v>96</v>
      </c>
    </row>
    <row r="13" spans="1:2" x14ac:dyDescent="0.25">
      <c r="A13" s="6" t="s">
        <v>97</v>
      </c>
      <c r="B13" s="8"/>
    </row>
    <row r="14" spans="1:2" s="11" customFormat="1" x14ac:dyDescent="0.25">
      <c r="A14" s="12" t="s">
        <v>76</v>
      </c>
      <c r="B14" s="12"/>
    </row>
    <row r="15" spans="1:3" x14ac:dyDescent="0.25">
      <c r="A15" s="6" t="s">
        <v>98</v>
      </c>
      <c r="B15" s="13">
        <f>IF((ROUNDDOWN(ROUND((B7)*10000,0)/1000,0)*1000)=(ROUNDDOWN(ROUND((IF(B8="",B7,B8))*10000,0)/1000,0)*1000),ROUNDDOWN(ROUNDDOWN(ROUND((B7)*10000,0)/1000,0)*1000*((IF(B6="事務所・情報サービス・その他の各種事業",3,IF(B6="金融業・保険業・不動産業",2.5,IF(B6="卸売業",3,IF(B6="小売業",3,IF(B6="飲食店・宿泊業",3,IF(B6="その他の製造業",6,IF(B6="食料品製造業",5.5,IF(B6="建設業・建築事業",9.5,IF(B6="運輸業・旅客運送（バス・タクシー等）",4,IF(B6="運輸業・貨物運送（トラック等）",8.5,IF(B6="医療・社会福祉・介護・教育",3,3))))))))))))+(IF(B5="一般事業",14.5,IF(B5="農林水産業",16.5,IF(B5="清酒製造業",16.5,17.5)))))/1000,0),ROUNDDOWN(ROUNDDOWN(ROUND((B7)*10000,0)/1000,0)*1000*(IF(B6="事務所・情報サービス・その他の各種事業",3,IF(B6="金融業・保険業・不動産業",2.5,IF(B6="卸売業",3,IF(B6="小売業",3,IF(B6="飲食店・宿泊業",3,IF(B6="その他の製造業",6,IF(B6="食料品製造業",5.5,IF(B6="建設業・建築事業",9.5,IF(B6="運輸業・旅客運送（バス・タクシー等）",4,IF(B6="運輸業・貨物運送（トラック等）",8.5,IF(B6="医療・社会福祉・介護・教育",3,3))))))))))))/1000,0)+ROUNDDOWN(ROUNDDOWN(ROUND((IF(B8="",B7,B8))*10000,0)/1000,0)*1000*(IF(B5="一般事業",14.5,IF(B5="農林水産業",16.5,IF(B5="清酒製造業",16.5,17.5))))/1000,0))</f>
      </c>
      <c r="C15" s="9" t="s">
        <v>99</v>
      </c>
    </row>
    <row r="16" spans="1:2" x14ac:dyDescent="0.25">
      <c r="A16" s="6" t="s">
        <v>100</v>
      </c>
      <c r="B16" s="13">
        <f>B15-B4</f>
      </c>
    </row>
    <row r="17" spans="1:2" x14ac:dyDescent="0.25">
      <c r="A17" s="6" t="s">
        <v>101</v>
      </c>
      <c r="B17" s="13">
        <f>IF((B21)=(B22),ROUNDDOWN(B21*((IF(B11="事務所・情報サービス・その他の各種事業",3,IF(B11="金融業・保険業・不動産業",2.5,IF(B11="卸売業",3,IF(B11="小売業",3,IF(B11="飲食店・宿泊業",3,IF(B11="その他の製造業",6,IF(B11="食料品製造業",5.5,IF(B11="建設業・建築事業",9.5,IF(B11="運輸業・旅客運送（バス・タクシー等）",4,IF(B11="運輸業・貨物運送（トラック等）",8.5,IF(B11="医療・社会福祉・介護・教育",3,3))))))))))))+(IF(B10="一般事業",13.5,IF(B10="農林水産業",15.5,IF(B10="清酒製造業",15.5,16.5)))))/1000,0),ROUNDDOWN(B21*(IF(B11="事務所・情報サービス・その他の各種事業",3,IF(B11="金融業・保険業・不動産業",2.5,IF(B11="卸売業",3,IF(B11="小売業",3,IF(B11="飲食店・宿泊業",3,IF(B11="その他の製造業",6,IF(B11="食料品製造業",5.5,IF(B11="建設業・建築事業",9.5,IF(B11="運輸業・旅客運送（バス・タクシー等）",4,IF(B11="運輸業・貨物運送（トラック等）",8.5,IF(B11="医療・社会福祉・介護・教育",3,3))))))))))))/1000,0)+ROUNDDOWN(B22*(IF(B10="一般事業",13.5,IF(B10="農林水産業",15.5,IF(B10="清酒製造業",15.5,16.5))))/1000,0))</f>
      </c>
    </row>
    <row r="18" spans="1:3" x14ac:dyDescent="0.25">
      <c r="A18" s="6" t="s">
        <v>102</v>
      </c>
      <c r="B18" s="15">
        <f>MAX(B16,0)+MAX(B17-MAX(-B16,0),0)+MAX(B20-MAX(MAX(-B16,0)-B17,0),0)</f>
      </c>
      <c r="C18" s="9" t="s">
        <v>103</v>
      </c>
    </row>
    <row r="19" spans="1:3" x14ac:dyDescent="0.25">
      <c r="A19" s="6" t="s">
        <v>104</v>
      </c>
      <c r="B19" s="17">
        <f>IF(B17&gt;=400000,"可能（3回分割）","不可（40万円未満）")</f>
      </c>
      <c r="C19" s="9" t="s">
        <v>105</v>
      </c>
    </row>
    <row r="20" spans="1:2" x14ac:dyDescent="0.25">
      <c r="A20" s="6" t="s">
        <v>106</v>
      </c>
      <c r="B20" s="13">
        <f>ROUNDDOWN(ROUNDDOWN(ROUND((B7)*10000,0)/1000,0)*1000*2/100000,0)</f>
      </c>
    </row>
    <row r="21" spans="1:3" x14ac:dyDescent="0.25">
      <c r="A21" s="6" t="s">
        <v>107</v>
      </c>
      <c r="B21" s="13">
        <f>IF(AND((ROUNDDOWN(ROUND((B12)*10000,0)/1000,0)*1000)*2&gt;=(ROUNDDOWN(ROUND((B7)*10000,0)/1000,0)*1000),(ROUNDDOWN(ROUND((B12)*10000,0)/1000,0)*1000)&lt;=(ROUNDDOWN(ROUND((B7)*10000,0)/1000,0)*1000)*2),ROUNDDOWN(ROUND((B7)*10000,0)/1000,0)*1000,ROUNDDOWN(ROUND((B12)*10000,0)/1000,0)*1000)</f>
      </c>
      <c r="C21" s="9" t="s">
        <v>108</v>
      </c>
    </row>
    <row r="22" spans="1:2" x14ac:dyDescent="0.25">
      <c r="A22" s="6" t="s">
        <v>109</v>
      </c>
      <c r="B22" s="13">
        <f>IF(AND((ROUNDDOWN(ROUND((IF(B13="",B12,B13))*10000,0)/1000,0)*1000)*2&gt;=(ROUNDDOWN(ROUND((IF(B8="",B7,B8))*10000,0)/1000,0)*1000),(ROUNDDOWN(ROUND((IF(B13="",B12,B13))*10000,0)/1000,0)*1000)&lt;=(ROUNDDOWN(ROUND((IF(B8="",B7,B8))*10000,0)/1000,0)*1000)*2),ROUNDDOWN(ROUND((IF(B8="",B7,B8))*10000,0)/1000,0)*1000,ROUNDDOWN(ROUND((IF(B13="",B12,B13))*10000,0)/1000,0)*1000)</f>
      </c>
    </row>
  </sheetData>
  <dataValidations count="4">
    <dataValidation type="list" showErrorMessage="1" errorTitle="入力エラー" error="次のいずれかを選択してください: 一般事業 / 農林水産業 / 清酒製造業 / 建設業" sqref="B10">
      <formula1>"一般事業,農林水産業,清酒製造業,建設業"</formula1>
    </dataValidation>
    <dataValidation type="list" showErrorMessage="1" errorTitle="入力エラー" error="次のいずれかを選択してください: 事務所・情報サービス・その他の各種事業 / 金融業・保険業・不動産業 / 卸売業 / 小売業 / 飲食店・宿泊業 / その他の製造業 / 食料品製造業 / 建設業・建築事業 / 運輸業・旅客運送（バス・タクシー等） / 運輸業・貨物運送（トラック等） / 医療・社会福祉・介護・教育 / その他の各種事業" sqref="B11">
      <formula1>"事務所・情報サービス・その他の各種事業,金融業・保険業・不動産業,卸売業,小売業,飲食店・宿泊業,その他の製造業,食料品製造業,建設業・建築事業,運輸業・旅客運送（バス・タクシー等）,運輸業・貨物運送（トラック等）,医療・社会福祉・介護・教育,その他の各種事業"</formula1>
    </dataValidation>
    <dataValidation type="list" showErrorMessage="1" errorTitle="入力エラー" error="次のいずれかを選択してください: 一般事業 / 農林水産業 / 清酒製造業 / 建設業" sqref="B5">
      <formula1>"一般事業,農林水産業,清酒製造業,建設業"</formula1>
    </dataValidation>
    <dataValidation type="list" showErrorMessage="1" errorTitle="入力エラー" error="次のいずれかを選択してください: 事務所・情報サービス・その他の各種事業 / 金融業・保険業・不動産業 / 卸売業 / 小売業 / 飲食店・宿泊業 / その他の製造業 / 食料品製造業 / 建設業・建築事業 / 運輸業・旅客運送（バス・タクシー等） / 運輸業・貨物運送（トラック等） / 医療・社会福祉・介護・教育 / その他の各種事業" sqref="B6">
      <formula1>"事務所・情報サービス・その他の各種事業,金融業・保険業・不動産業,卸売業,小売業,飲食店・宿泊業,その他の製造業,食料品製造業,建設業・建築事業,運輸業・旅客運送（バス・タクシー等）,運輸業・貨物運送（トラック等）,医療・社会福祉・介護・教育,その他の各種事業"</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使い方</vt:lpstr>
      <vt:lpstr>労働保険料シミュレーター</vt:lpstr>
      <vt:lpstr>年度更新差額シミュレーター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計算ナビ（keisan-navi.jp）</dc:creator>
  <dc:title/>
  <dc:subject/>
  <dc:description/>
  <cp:keywords/>
  <cp:category/>
  <cp:lastModifiedBy>Unknown</cp:lastModifiedBy>
  <dcterms:created xsi:type="dcterms:W3CDTF">2026-10-12T00:00:00Z</dcterms:created>
  <dcterms:modified xsi:type="dcterms:W3CDTF">2026-10-12T00:00:00Z</dcterms:modified>
</cp:coreProperties>
</file>